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atarzyna.fertsch\Desktop\"/>
    </mc:Choice>
  </mc:AlternateContent>
  <xr:revisionPtr revIDLastSave="0" documentId="13_ncr:1_{9B1DC8E3-7223-4EF5-AC73-E6A3C07181EB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17" i="1"/>
  <c r="C12" i="1"/>
  <c r="C9" i="1"/>
  <c r="C5" i="1"/>
  <c r="C76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E85" i="1"/>
  <c r="E100" i="1" s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C85" i="1"/>
  <c r="C86" i="1"/>
  <c r="C87" i="1"/>
  <c r="C88" i="1"/>
  <c r="C89" i="1"/>
  <c r="C90" i="1"/>
  <c r="C91" i="1"/>
  <c r="H91" i="1" s="1"/>
  <c r="C92" i="1"/>
  <c r="C93" i="1"/>
  <c r="C94" i="1"/>
  <c r="C95" i="1"/>
  <c r="C96" i="1"/>
  <c r="C97" i="1"/>
  <c r="C98" i="1"/>
  <c r="C99" i="1"/>
  <c r="H99" i="1" s="1"/>
  <c r="C84" i="1"/>
  <c r="D84" i="1"/>
  <c r="E84" i="1"/>
  <c r="F84" i="1"/>
  <c r="G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84" i="1"/>
  <c r="C6" i="1"/>
  <c r="F100" i="1"/>
  <c r="G100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6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43" i="1"/>
  <c r="C39" i="1"/>
  <c r="D39" i="1"/>
  <c r="E39" i="1"/>
  <c r="F39" i="1"/>
  <c r="G39" i="1"/>
  <c r="H39" i="1"/>
  <c r="B39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2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  <c r="C3" i="1"/>
  <c r="C79" i="1"/>
  <c r="D79" i="1"/>
  <c r="E79" i="1"/>
  <c r="F79" i="1"/>
  <c r="G79" i="1"/>
  <c r="B79" i="1"/>
  <c r="B58" i="1"/>
  <c r="C59" i="1"/>
  <c r="D59" i="1"/>
  <c r="E59" i="1"/>
  <c r="F59" i="1"/>
  <c r="G59" i="1"/>
  <c r="B59" i="1"/>
  <c r="H85" i="1" l="1"/>
  <c r="D100" i="1"/>
  <c r="H93" i="1"/>
  <c r="H92" i="1"/>
  <c r="H96" i="1"/>
  <c r="H95" i="1"/>
  <c r="H94" i="1"/>
  <c r="H88" i="1"/>
  <c r="H87" i="1"/>
  <c r="H86" i="1"/>
  <c r="H98" i="1"/>
  <c r="H90" i="1"/>
  <c r="H97" i="1"/>
  <c r="H89" i="1"/>
  <c r="C100" i="1"/>
  <c r="H84" i="1"/>
  <c r="B100" i="1"/>
  <c r="H59" i="1"/>
  <c r="H79" i="1"/>
  <c r="B5" i="1"/>
  <c r="C19" i="1"/>
  <c r="D19" i="1"/>
  <c r="E19" i="1"/>
  <c r="F19" i="1"/>
  <c r="G19" i="1"/>
  <c r="H19" i="1"/>
  <c r="B4" i="1"/>
  <c r="H100" i="1" l="1"/>
  <c r="B19" i="1"/>
</calcChain>
</file>

<file path=xl/sharedStrings.xml><?xml version="1.0" encoding="utf-8"?>
<sst xmlns="http://schemas.openxmlformats.org/spreadsheetml/2006/main" count="104" uniqueCount="28">
  <si>
    <t>WYDATKI ZARZĄDU DRÓG POWIATOWYCH W POZNANIU</t>
  </si>
  <si>
    <t>GMINA</t>
  </si>
  <si>
    <t>RAZEM</t>
  </si>
  <si>
    <t>Buk</t>
  </si>
  <si>
    <t>Czerwonak</t>
  </si>
  <si>
    <t>Dopiewo</t>
  </si>
  <si>
    <t>Kleszczewo</t>
  </si>
  <si>
    <t>Komorniki</t>
  </si>
  <si>
    <t>Kostrzyn</t>
  </si>
  <si>
    <t>Kórnik</t>
  </si>
  <si>
    <t>Mosina</t>
  </si>
  <si>
    <t>Murowana Goślina</t>
  </si>
  <si>
    <t>Pobiedziska</t>
  </si>
  <si>
    <t>Puszczykowo</t>
  </si>
  <si>
    <t>Rokietnica</t>
  </si>
  <si>
    <t>Suchy Las</t>
  </si>
  <si>
    <t>Stęszew</t>
  </si>
  <si>
    <t>Swarzędz</t>
  </si>
  <si>
    <t>Tarnowo Podgórne</t>
  </si>
  <si>
    <t>Łącznie</t>
  </si>
  <si>
    <t>DOFINANSOWANIE DO INWESTYCJI GMIN - STAROSTWO POWIATOWE W POZNANIU</t>
  </si>
  <si>
    <t>POMOC GMIN DLA INWESTYCJI ZDP</t>
  </si>
  <si>
    <t>INNE DOFINANSOWANIA ZEWNĘTRZNE</t>
  </si>
  <si>
    <t>WYDATKI ŁĄCZNIE</t>
  </si>
  <si>
    <t>WUW</t>
  </si>
  <si>
    <t>UE</t>
  </si>
  <si>
    <t>subwencja</t>
  </si>
  <si>
    <t>Powiat średzki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</si>
</sst>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44" fontId="2" fillId="0" borderId="1" xfId="0" applyNumberFormat="1" applyFont="1" applyBorder="1"/>
    <xf numFmtId="0" fontId="2" fillId="0" borderId="0" xfId="0" applyFont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2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4" fontId="2" fillId="3" borderId="1" xfId="0" applyNumberFormat="1" applyFont="1" applyFill="1" applyBorder="1"/>
    <xf numFmtId="0" fontId="2" fillId="4" borderId="0" xfId="0" applyFont="1" applyFill="1" applyBorder="1" applyAlignment="1">
      <alignment horizontal="center" vertical="center"/>
    </xf>
    <xf numFmtId="44" fontId="2" fillId="4" borderId="1" xfId="0" applyNumberFormat="1" applyFont="1" applyFill="1" applyBorder="1"/>
    <xf numFmtId="0" fontId="3" fillId="5" borderId="0" xfId="0" applyFont="1" applyFill="1" applyBorder="1" applyAlignment="1">
      <alignment horizontal="center" vertical="center" wrapText="1"/>
    </xf>
    <xf numFmtId="44" fontId="2" fillId="5" borderId="1" xfId="0" applyNumberFormat="1" applyFont="1" applyFill="1" applyBorder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right"/>
    </xf>
    <xf numFmtId="44" fontId="2" fillId="6" borderId="1" xfId="0" applyNumberFormat="1" applyFont="1" applyFill="1" applyBorder="1" applyAlignment="1"/>
    <xf numFmtId="0" fontId="2" fillId="6" borderId="2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44" fontId="1" fillId="6" borderId="1" xfId="0" applyNumberFormat="1" applyFont="1" applyFill="1" applyBorder="1" applyAlignment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0"/>
  <sheetViews>
    <sheetView tabSelected="1" zoomScale="190" zoomScaleNormal="190" workbookViewId="0">
      <selection activeCell="E10" sqref="E10"/>
    </sheetView>
  </sheetViews>
  <sheetFormatPr defaultRowHeight="12" x14ac:dyDescent="0.25"/>
  <cols>
    <col min="1" max="1" width="16.6640625" style="3" bestFit="1" customWidth="1"/>
    <col min="2" max="2" width="13.109375" style="3" bestFit="1" customWidth="1"/>
    <col min="3" max="4" width="13.21875" style="3" bestFit="1" customWidth="1"/>
    <col min="5" max="7" width="8.88671875" style="3"/>
    <col min="8" max="8" width="13.21875" style="3" bestFit="1" customWidth="1"/>
    <col min="9" max="16384" width="8.88671875" style="3"/>
  </cols>
  <sheetData>
    <row r="1" spans="1:8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8" x14ac:dyDescent="0.25">
      <c r="A2" s="13" t="s">
        <v>1</v>
      </c>
      <c r="B2" s="14">
        <v>2015</v>
      </c>
      <c r="C2" s="14">
        <v>2016</v>
      </c>
      <c r="D2" s="14">
        <v>2017</v>
      </c>
      <c r="E2" s="14">
        <v>2018</v>
      </c>
      <c r="F2" s="14">
        <v>2019</v>
      </c>
      <c r="G2" s="14">
        <v>2020</v>
      </c>
      <c r="H2" s="14" t="s">
        <v>2</v>
      </c>
    </row>
    <row r="3" spans="1:8" x14ac:dyDescent="0.25">
      <c r="A3" s="1" t="s">
        <v>3</v>
      </c>
      <c r="B3" s="2">
        <v>775863.59</v>
      </c>
      <c r="C3" s="2">
        <f>747326.1+357163.44+161770</f>
        <v>1266259.54</v>
      </c>
      <c r="D3" s="2">
        <v>841696</v>
      </c>
      <c r="E3" s="2"/>
      <c r="F3" s="2"/>
      <c r="G3" s="2"/>
      <c r="H3" s="2">
        <f>SUM(B3:G3)</f>
        <v>2883819.13</v>
      </c>
    </row>
    <row r="4" spans="1:8" x14ac:dyDescent="0.25">
      <c r="A4" s="1" t="s">
        <v>4</v>
      </c>
      <c r="B4" s="2">
        <f>464762.15+19680</f>
        <v>484442.15</v>
      </c>
      <c r="C4" s="2">
        <v>1442971.82</v>
      </c>
      <c r="D4" s="2">
        <v>727632.8</v>
      </c>
      <c r="E4" s="2"/>
      <c r="F4" s="2"/>
      <c r="G4" s="2"/>
      <c r="H4" s="2">
        <f t="shared" ref="H4:H18" si="0">SUM(B4:G4)</f>
        <v>2655046.7700000005</v>
      </c>
    </row>
    <row r="5" spans="1:8" x14ac:dyDescent="0.25">
      <c r="A5" s="1" t="s">
        <v>5</v>
      </c>
      <c r="B5" s="2">
        <f>1354540+143185.97</f>
        <v>1497725.97</v>
      </c>
      <c r="C5" s="2">
        <f>149687.63+993949+125000+871591.16</f>
        <v>2140227.79</v>
      </c>
      <c r="D5" s="2">
        <v>3888159.18</v>
      </c>
      <c r="E5" s="2"/>
      <c r="F5" s="2"/>
      <c r="G5" s="2"/>
      <c r="H5" s="2">
        <f t="shared" si="0"/>
        <v>7526112.9399999995</v>
      </c>
    </row>
    <row r="6" spans="1:8" x14ac:dyDescent="0.25">
      <c r="A6" s="1" t="s">
        <v>6</v>
      </c>
      <c r="B6" s="2">
        <v>0</v>
      </c>
      <c r="C6" s="2">
        <f>463325.31+17343+71400</f>
        <v>552068.31000000006</v>
      </c>
      <c r="D6" s="2"/>
      <c r="E6" s="2"/>
      <c r="F6" s="2"/>
      <c r="G6" s="2"/>
      <c r="H6" s="2">
        <f t="shared" si="0"/>
        <v>552068.31000000006</v>
      </c>
    </row>
    <row r="7" spans="1:8" x14ac:dyDescent="0.25">
      <c r="A7" s="1" t="s">
        <v>7</v>
      </c>
      <c r="B7" s="2">
        <v>1050786.6100000001</v>
      </c>
      <c r="C7" s="2">
        <v>1814357.4</v>
      </c>
      <c r="D7" s="2"/>
      <c r="E7" s="2"/>
      <c r="F7" s="2"/>
      <c r="G7" s="2"/>
      <c r="H7" s="2">
        <f t="shared" si="0"/>
        <v>2865144.01</v>
      </c>
    </row>
    <row r="8" spans="1:8" x14ac:dyDescent="0.25">
      <c r="A8" s="1" t="s">
        <v>8</v>
      </c>
      <c r="B8" s="2">
        <v>1892719</v>
      </c>
      <c r="C8" s="2">
        <v>953841.49</v>
      </c>
      <c r="D8" s="2"/>
      <c r="E8" s="2"/>
      <c r="F8" s="2"/>
      <c r="G8" s="2"/>
      <c r="H8" s="2">
        <f t="shared" si="0"/>
        <v>2846560.49</v>
      </c>
    </row>
    <row r="9" spans="1:8" x14ac:dyDescent="0.25">
      <c r="A9" s="1" t="s">
        <v>9</v>
      </c>
      <c r="B9" s="2">
        <v>904813.88</v>
      </c>
      <c r="C9" s="2">
        <f>1432470+14760+394000</f>
        <v>1841230</v>
      </c>
      <c r="D9" s="2"/>
      <c r="E9" s="2"/>
      <c r="F9" s="2"/>
      <c r="G9" s="2"/>
      <c r="H9" s="2">
        <f t="shared" si="0"/>
        <v>2746043.88</v>
      </c>
    </row>
    <row r="10" spans="1:8" x14ac:dyDescent="0.25">
      <c r="A10" s="1" t="s">
        <v>10</v>
      </c>
      <c r="B10" s="2">
        <v>1319776.3700000001</v>
      </c>
      <c r="C10" s="2">
        <v>30750</v>
      </c>
      <c r="D10" s="2"/>
      <c r="E10" s="2"/>
      <c r="F10" s="2"/>
      <c r="G10" s="2"/>
      <c r="H10" s="2">
        <f t="shared" si="0"/>
        <v>1350526.37</v>
      </c>
    </row>
    <row r="11" spans="1:8" x14ac:dyDescent="0.25">
      <c r="A11" s="1" t="s">
        <v>11</v>
      </c>
      <c r="B11" s="2">
        <v>869834.18</v>
      </c>
      <c r="C11" s="2">
        <v>23071.360000000001</v>
      </c>
      <c r="D11" s="2"/>
      <c r="E11" s="2"/>
      <c r="F11" s="2"/>
      <c r="G11" s="2"/>
      <c r="H11" s="2">
        <f t="shared" si="0"/>
        <v>892905.54</v>
      </c>
    </row>
    <row r="12" spans="1:8" x14ac:dyDescent="0.25">
      <c r="A12" s="1" t="s">
        <v>12</v>
      </c>
      <c r="B12" s="2">
        <v>1032228.23</v>
      </c>
      <c r="C12" s="2">
        <f>1085925.41+71398.72</f>
        <v>1157324.1299999999</v>
      </c>
      <c r="D12" s="2"/>
      <c r="E12" s="2"/>
      <c r="F12" s="2"/>
      <c r="G12" s="2"/>
      <c r="H12" s="2">
        <f t="shared" si="0"/>
        <v>2189552.36</v>
      </c>
    </row>
    <row r="13" spans="1:8" x14ac:dyDescent="0.25">
      <c r="A13" s="1" t="s">
        <v>13</v>
      </c>
      <c r="B13" s="2">
        <v>6088.5</v>
      </c>
      <c r="C13" s="2">
        <v>0</v>
      </c>
      <c r="D13" s="2"/>
      <c r="E13" s="2"/>
      <c r="F13" s="2"/>
      <c r="G13" s="2"/>
      <c r="H13" s="2">
        <f t="shared" si="0"/>
        <v>6088.5</v>
      </c>
    </row>
    <row r="14" spans="1:8" x14ac:dyDescent="0.25">
      <c r="A14" s="1" t="s">
        <v>14</v>
      </c>
      <c r="B14" s="2">
        <v>1882452.63</v>
      </c>
      <c r="C14" s="2">
        <v>1849179.73</v>
      </c>
      <c r="D14" s="2"/>
      <c r="E14" s="2"/>
      <c r="F14" s="2"/>
      <c r="G14" s="2"/>
      <c r="H14" s="2">
        <f t="shared" si="0"/>
        <v>3731632.36</v>
      </c>
    </row>
    <row r="15" spans="1:8" x14ac:dyDescent="0.25">
      <c r="A15" s="1" t="s">
        <v>15</v>
      </c>
      <c r="B15" s="2">
        <v>357863.46</v>
      </c>
      <c r="C15" s="2">
        <v>0</v>
      </c>
      <c r="D15" s="2"/>
      <c r="E15" s="2"/>
      <c r="F15" s="2"/>
      <c r="G15" s="2"/>
      <c r="H15" s="2">
        <f t="shared" si="0"/>
        <v>357863.46</v>
      </c>
    </row>
    <row r="16" spans="1:8" x14ac:dyDescent="0.25">
      <c r="A16" s="1" t="s">
        <v>16</v>
      </c>
      <c r="B16" s="2">
        <v>0</v>
      </c>
      <c r="C16" s="2">
        <v>752824</v>
      </c>
      <c r="D16" s="2"/>
      <c r="E16" s="2"/>
      <c r="F16" s="2"/>
      <c r="G16" s="2"/>
      <c r="H16" s="2">
        <f t="shared" si="0"/>
        <v>752824</v>
      </c>
    </row>
    <row r="17" spans="1:8" x14ac:dyDescent="0.25">
      <c r="A17" s="1" t="s">
        <v>17</v>
      </c>
      <c r="B17" s="2">
        <v>1736423.47</v>
      </c>
      <c r="C17" s="2">
        <f>5173246.74+235650.01</f>
        <v>5408896.75</v>
      </c>
      <c r="D17" s="2"/>
      <c r="E17" s="2"/>
      <c r="F17" s="2"/>
      <c r="G17" s="2"/>
      <c r="H17" s="2">
        <f t="shared" si="0"/>
        <v>7145320.2199999997</v>
      </c>
    </row>
    <row r="18" spans="1:8" x14ac:dyDescent="0.25">
      <c r="A18" s="1" t="s">
        <v>18</v>
      </c>
      <c r="B18" s="2">
        <v>400205.06</v>
      </c>
      <c r="C18" s="2">
        <f>272617.75+58299</f>
        <v>330916.75</v>
      </c>
      <c r="D18" s="2"/>
      <c r="E18" s="2"/>
      <c r="F18" s="2"/>
      <c r="G18" s="2"/>
      <c r="H18" s="2">
        <f t="shared" si="0"/>
        <v>731121.81</v>
      </c>
    </row>
    <row r="19" spans="1:8" x14ac:dyDescent="0.25">
      <c r="A19" s="15" t="s">
        <v>19</v>
      </c>
      <c r="B19" s="16">
        <f>SUM(B3:B18)</f>
        <v>14211223.100000001</v>
      </c>
      <c r="C19" s="16">
        <f t="shared" ref="C19:H19" si="1">SUM(C3:C18)</f>
        <v>19563919.07</v>
      </c>
      <c r="D19" s="16">
        <f t="shared" si="1"/>
        <v>5457487.9800000004</v>
      </c>
      <c r="E19" s="16">
        <f t="shared" si="1"/>
        <v>0</v>
      </c>
      <c r="F19" s="16">
        <f>SUM(F3:F18)</f>
        <v>0</v>
      </c>
      <c r="G19" s="16">
        <f t="shared" si="1"/>
        <v>0</v>
      </c>
      <c r="H19" s="16">
        <f t="shared" si="1"/>
        <v>39232630.149999999</v>
      </c>
    </row>
    <row r="21" spans="1:8" x14ac:dyDescent="0.25">
      <c r="A21" s="22" t="s">
        <v>20</v>
      </c>
      <c r="B21" s="22"/>
      <c r="C21" s="22"/>
      <c r="D21" s="22"/>
      <c r="E21" s="22"/>
      <c r="F21" s="22"/>
      <c r="G21" s="22"/>
      <c r="H21" s="22"/>
    </row>
    <row r="22" spans="1:8" x14ac:dyDescent="0.25">
      <c r="A22" s="13" t="s">
        <v>1</v>
      </c>
      <c r="B22" s="14">
        <v>2015</v>
      </c>
      <c r="C22" s="14">
        <v>2016</v>
      </c>
      <c r="D22" s="14">
        <v>2017</v>
      </c>
      <c r="E22" s="14">
        <v>2018</v>
      </c>
      <c r="F22" s="14">
        <v>2019</v>
      </c>
      <c r="G22" s="14">
        <v>2020</v>
      </c>
      <c r="H22" s="14" t="s">
        <v>2</v>
      </c>
    </row>
    <row r="23" spans="1:8" x14ac:dyDescent="0.25">
      <c r="A23" s="1" t="s">
        <v>3</v>
      </c>
      <c r="B23" s="2"/>
      <c r="C23" s="2"/>
      <c r="D23" s="2"/>
      <c r="E23" s="2"/>
      <c r="F23" s="2"/>
      <c r="G23" s="2"/>
      <c r="H23" s="2">
        <f>SUM(B23:G23)</f>
        <v>0</v>
      </c>
    </row>
    <row r="24" spans="1:8" x14ac:dyDescent="0.25">
      <c r="A24" s="1" t="s">
        <v>4</v>
      </c>
      <c r="B24" s="2"/>
      <c r="C24" s="2"/>
      <c r="D24" s="2"/>
      <c r="E24" s="2"/>
      <c r="F24" s="2"/>
      <c r="G24" s="2"/>
      <c r="H24" s="2">
        <f t="shared" ref="H24:H38" si="2">SUM(B24:G24)</f>
        <v>0</v>
      </c>
    </row>
    <row r="25" spans="1:8" x14ac:dyDescent="0.25">
      <c r="A25" s="1" t="s">
        <v>5</v>
      </c>
      <c r="B25" s="2"/>
      <c r="C25" s="2"/>
      <c r="D25" s="2"/>
      <c r="E25" s="2"/>
      <c r="F25" s="2"/>
      <c r="G25" s="2"/>
      <c r="H25" s="2">
        <f t="shared" si="2"/>
        <v>0</v>
      </c>
    </row>
    <row r="26" spans="1:8" x14ac:dyDescent="0.25">
      <c r="A26" s="1" t="s">
        <v>6</v>
      </c>
      <c r="B26" s="2"/>
      <c r="C26" s="2"/>
      <c r="D26" s="2"/>
      <c r="E26" s="2"/>
      <c r="F26" s="2"/>
      <c r="G26" s="2"/>
      <c r="H26" s="2">
        <f t="shared" si="2"/>
        <v>0</v>
      </c>
    </row>
    <row r="27" spans="1:8" x14ac:dyDescent="0.25">
      <c r="A27" s="1" t="s">
        <v>7</v>
      </c>
      <c r="B27" s="2"/>
      <c r="C27" s="2"/>
      <c r="D27" s="2"/>
      <c r="E27" s="2"/>
      <c r="F27" s="2"/>
      <c r="G27" s="2"/>
      <c r="H27" s="2">
        <f t="shared" si="2"/>
        <v>0</v>
      </c>
    </row>
    <row r="28" spans="1:8" x14ac:dyDescent="0.25">
      <c r="A28" s="1" t="s">
        <v>8</v>
      </c>
      <c r="B28" s="2"/>
      <c r="C28" s="2"/>
      <c r="D28" s="2"/>
      <c r="E28" s="2"/>
      <c r="F28" s="2"/>
      <c r="G28" s="2"/>
      <c r="H28" s="2">
        <f t="shared" si="2"/>
        <v>0</v>
      </c>
    </row>
    <row r="29" spans="1:8" x14ac:dyDescent="0.25">
      <c r="A29" s="1" t="s">
        <v>9</v>
      </c>
      <c r="B29" s="2"/>
      <c r="C29" s="2"/>
      <c r="D29" s="2"/>
      <c r="E29" s="2"/>
      <c r="F29" s="2"/>
      <c r="G29" s="2"/>
      <c r="H29" s="2">
        <f t="shared" si="2"/>
        <v>0</v>
      </c>
    </row>
    <row r="30" spans="1:8" x14ac:dyDescent="0.25">
      <c r="A30" s="1" t="s">
        <v>10</v>
      </c>
      <c r="B30" s="2"/>
      <c r="C30" s="2"/>
      <c r="D30" s="2"/>
      <c r="E30" s="2"/>
      <c r="F30" s="2"/>
      <c r="G30" s="2"/>
      <c r="H30" s="2">
        <f t="shared" si="2"/>
        <v>0</v>
      </c>
    </row>
    <row r="31" spans="1:8" x14ac:dyDescent="0.25">
      <c r="A31" s="1" t="s">
        <v>11</v>
      </c>
      <c r="B31" s="2"/>
      <c r="C31" s="2"/>
      <c r="D31" s="2"/>
      <c r="E31" s="2"/>
      <c r="F31" s="2"/>
      <c r="G31" s="2"/>
      <c r="H31" s="2">
        <f t="shared" si="2"/>
        <v>0</v>
      </c>
    </row>
    <row r="32" spans="1:8" x14ac:dyDescent="0.25">
      <c r="A32" s="1" t="s">
        <v>12</v>
      </c>
      <c r="B32" s="2"/>
      <c r="C32" s="2"/>
      <c r="D32" s="2"/>
      <c r="E32" s="2"/>
      <c r="F32" s="2"/>
      <c r="G32" s="2"/>
      <c r="H32" s="2">
        <f t="shared" si="2"/>
        <v>0</v>
      </c>
    </row>
    <row r="33" spans="1:8" x14ac:dyDescent="0.25">
      <c r="A33" s="1" t="s">
        <v>13</v>
      </c>
      <c r="B33" s="2"/>
      <c r="C33" s="2"/>
      <c r="D33" s="2"/>
      <c r="E33" s="2"/>
      <c r="F33" s="2"/>
      <c r="G33" s="2"/>
      <c r="H33" s="2">
        <f t="shared" si="2"/>
        <v>0</v>
      </c>
    </row>
    <row r="34" spans="1:8" x14ac:dyDescent="0.25">
      <c r="A34" s="1" t="s">
        <v>14</v>
      </c>
      <c r="B34" s="2"/>
      <c r="C34" s="2"/>
      <c r="D34" s="2"/>
      <c r="E34" s="2"/>
      <c r="F34" s="2"/>
      <c r="G34" s="2"/>
      <c r="H34" s="2">
        <f t="shared" si="2"/>
        <v>0</v>
      </c>
    </row>
    <row r="35" spans="1:8" x14ac:dyDescent="0.25">
      <c r="A35" s="1" t="s">
        <v>15</v>
      </c>
      <c r="B35" s="2"/>
      <c r="C35" s="2"/>
      <c r="D35" s="2"/>
      <c r="E35" s="2"/>
      <c r="F35" s="2"/>
      <c r="G35" s="2"/>
      <c r="H35" s="2">
        <f t="shared" si="2"/>
        <v>0</v>
      </c>
    </row>
    <row r="36" spans="1:8" x14ac:dyDescent="0.25">
      <c r="A36" s="1" t="s">
        <v>16</v>
      </c>
      <c r="B36" s="2"/>
      <c r="C36" s="2"/>
      <c r="D36" s="2"/>
      <c r="E36" s="2"/>
      <c r="F36" s="2"/>
      <c r="G36" s="2"/>
      <c r="H36" s="2">
        <f t="shared" si="2"/>
        <v>0</v>
      </c>
    </row>
    <row r="37" spans="1:8" x14ac:dyDescent="0.25">
      <c r="A37" s="1" t="s">
        <v>17</v>
      </c>
      <c r="B37" s="2"/>
      <c r="C37" s="2"/>
      <c r="D37" s="2"/>
      <c r="E37" s="2"/>
      <c r="F37" s="2"/>
      <c r="G37" s="2"/>
      <c r="H37" s="2">
        <f t="shared" si="2"/>
        <v>0</v>
      </c>
    </row>
    <row r="38" spans="1:8" x14ac:dyDescent="0.25">
      <c r="A38" s="1" t="s">
        <v>18</v>
      </c>
      <c r="B38" s="2"/>
      <c r="C38" s="2"/>
      <c r="D38" s="2"/>
      <c r="E38" s="2"/>
      <c r="F38" s="2"/>
      <c r="G38" s="2"/>
      <c r="H38" s="2">
        <f t="shared" si="2"/>
        <v>0</v>
      </c>
    </row>
    <row r="39" spans="1:8" ht="13.8" x14ac:dyDescent="0.3">
      <c r="A39" s="15" t="s">
        <v>19</v>
      </c>
      <c r="B39" s="20">
        <f>SUM(B23:B38)</f>
        <v>0</v>
      </c>
      <c r="C39" s="20">
        <f t="shared" ref="C39:H39" si="3">SUM(C23:C38)</f>
        <v>0</v>
      </c>
      <c r="D39" s="20">
        <f t="shared" si="3"/>
        <v>0</v>
      </c>
      <c r="E39" s="20">
        <f t="shared" si="3"/>
        <v>0</v>
      </c>
      <c r="F39" s="20">
        <f t="shared" si="3"/>
        <v>0</v>
      </c>
      <c r="G39" s="20">
        <f t="shared" si="3"/>
        <v>0</v>
      </c>
      <c r="H39" s="20">
        <f t="shared" si="3"/>
        <v>0</v>
      </c>
    </row>
    <row r="41" spans="1:8" x14ac:dyDescent="0.25">
      <c r="A41" s="22" t="s">
        <v>21</v>
      </c>
      <c r="B41" s="22"/>
      <c r="C41" s="22"/>
      <c r="D41" s="22"/>
      <c r="E41" s="22"/>
      <c r="F41" s="22"/>
      <c r="G41" s="22"/>
      <c r="H41" s="22"/>
    </row>
    <row r="42" spans="1:8" x14ac:dyDescent="0.25">
      <c r="A42" s="13" t="s">
        <v>1</v>
      </c>
      <c r="B42" s="14">
        <v>2015</v>
      </c>
      <c r="C42" s="14">
        <v>2016</v>
      </c>
      <c r="D42" s="14">
        <v>2017</v>
      </c>
      <c r="E42" s="14">
        <v>2018</v>
      </c>
      <c r="F42" s="14">
        <v>2019</v>
      </c>
      <c r="G42" s="14">
        <v>2020</v>
      </c>
      <c r="H42" s="14" t="s">
        <v>2</v>
      </c>
    </row>
    <row r="43" spans="1:8" x14ac:dyDescent="0.25">
      <c r="A43" s="1" t="s">
        <v>3</v>
      </c>
      <c r="B43" s="2">
        <v>0</v>
      </c>
      <c r="C43" s="2">
        <v>63000</v>
      </c>
      <c r="D43" s="2">
        <v>0</v>
      </c>
      <c r="E43" s="2"/>
      <c r="F43" s="2"/>
      <c r="G43" s="2"/>
      <c r="H43" s="2">
        <f>SUM(B43:G43)</f>
        <v>63000</v>
      </c>
    </row>
    <row r="44" spans="1:8" x14ac:dyDescent="0.25">
      <c r="A44" s="1" t="s">
        <v>4</v>
      </c>
      <c r="B44" s="2">
        <v>226461</v>
      </c>
      <c r="C44" s="2">
        <v>0</v>
      </c>
      <c r="D44" s="2">
        <v>0</v>
      </c>
      <c r="E44" s="2"/>
      <c r="F44" s="2"/>
      <c r="G44" s="2"/>
      <c r="H44" s="2">
        <f t="shared" ref="H44:H58" si="4">SUM(B44:G44)</f>
        <v>226461</v>
      </c>
    </row>
    <row r="45" spans="1:8" x14ac:dyDescent="0.25">
      <c r="A45" s="1" t="s">
        <v>5</v>
      </c>
      <c r="B45" s="2">
        <v>1075420</v>
      </c>
      <c r="C45" s="2">
        <v>0</v>
      </c>
      <c r="D45" s="2">
        <v>1938738</v>
      </c>
      <c r="E45" s="2"/>
      <c r="F45" s="2"/>
      <c r="G45" s="2"/>
      <c r="H45" s="2">
        <f t="shared" si="4"/>
        <v>3014158</v>
      </c>
    </row>
    <row r="46" spans="1:8" x14ac:dyDescent="0.25">
      <c r="A46" s="1" t="s">
        <v>6</v>
      </c>
      <c r="B46" s="2">
        <v>0</v>
      </c>
      <c r="C46" s="2">
        <v>0</v>
      </c>
      <c r="D46" s="2"/>
      <c r="E46" s="2"/>
      <c r="F46" s="2"/>
      <c r="G46" s="2"/>
      <c r="H46" s="2">
        <f t="shared" si="4"/>
        <v>0</v>
      </c>
    </row>
    <row r="47" spans="1:8" x14ac:dyDescent="0.25">
      <c r="A47" s="1" t="s">
        <v>7</v>
      </c>
      <c r="B47" s="2">
        <v>1000</v>
      </c>
      <c r="C47" s="2">
        <v>1789837.08</v>
      </c>
      <c r="D47" s="2"/>
      <c r="E47" s="2"/>
      <c r="F47" s="2"/>
      <c r="G47" s="2"/>
      <c r="H47" s="2">
        <f t="shared" si="4"/>
        <v>1790837.08</v>
      </c>
    </row>
    <row r="48" spans="1:8" x14ac:dyDescent="0.25">
      <c r="A48" s="1" t="s">
        <v>8</v>
      </c>
      <c r="B48" s="2">
        <v>0</v>
      </c>
      <c r="C48" s="2">
        <v>0</v>
      </c>
      <c r="D48" s="2"/>
      <c r="E48" s="2"/>
      <c r="F48" s="2"/>
      <c r="G48" s="2"/>
      <c r="H48" s="2">
        <f t="shared" si="4"/>
        <v>0</v>
      </c>
    </row>
    <row r="49" spans="1:8" x14ac:dyDescent="0.25">
      <c r="A49" s="1" t="s">
        <v>9</v>
      </c>
      <c r="B49" s="2">
        <v>0</v>
      </c>
      <c r="C49" s="2">
        <v>0</v>
      </c>
      <c r="D49" s="2"/>
      <c r="E49" s="2"/>
      <c r="F49" s="2"/>
      <c r="G49" s="2"/>
      <c r="H49" s="2">
        <f t="shared" si="4"/>
        <v>0</v>
      </c>
    </row>
    <row r="50" spans="1:8" x14ac:dyDescent="0.25">
      <c r="A50" s="1" t="s">
        <v>10</v>
      </c>
      <c r="B50" s="2">
        <v>0</v>
      </c>
      <c r="C50" s="2">
        <v>0</v>
      </c>
      <c r="D50" s="2"/>
      <c r="E50" s="2"/>
      <c r="F50" s="2"/>
      <c r="G50" s="2"/>
      <c r="H50" s="2">
        <f t="shared" si="4"/>
        <v>0</v>
      </c>
    </row>
    <row r="51" spans="1:8" x14ac:dyDescent="0.25">
      <c r="A51" s="1" t="s">
        <v>11</v>
      </c>
      <c r="B51" s="2">
        <v>0</v>
      </c>
      <c r="C51" s="2">
        <v>0</v>
      </c>
      <c r="D51" s="2"/>
      <c r="E51" s="2"/>
      <c r="F51" s="2"/>
      <c r="G51" s="2"/>
      <c r="H51" s="2">
        <f t="shared" si="4"/>
        <v>0</v>
      </c>
    </row>
    <row r="52" spans="1:8" x14ac:dyDescent="0.25">
      <c r="A52" s="1" t="s">
        <v>12</v>
      </c>
      <c r="B52" s="2">
        <v>0</v>
      </c>
      <c r="C52" s="2">
        <v>0</v>
      </c>
      <c r="D52" s="2"/>
      <c r="E52" s="2"/>
      <c r="F52" s="2"/>
      <c r="G52" s="2"/>
      <c r="H52" s="2">
        <f t="shared" si="4"/>
        <v>0</v>
      </c>
    </row>
    <row r="53" spans="1:8" x14ac:dyDescent="0.25">
      <c r="A53" s="1" t="s">
        <v>13</v>
      </c>
      <c r="B53" s="2">
        <v>0</v>
      </c>
      <c r="C53" s="2">
        <v>0</v>
      </c>
      <c r="D53" s="2"/>
      <c r="E53" s="2"/>
      <c r="F53" s="2"/>
      <c r="G53" s="2"/>
      <c r="H53" s="2">
        <f t="shared" si="4"/>
        <v>0</v>
      </c>
    </row>
    <row r="54" spans="1:8" x14ac:dyDescent="0.25">
      <c r="A54" s="1" t="s">
        <v>14</v>
      </c>
      <c r="B54" s="2">
        <v>1397492</v>
      </c>
      <c r="C54" s="2">
        <v>978261.25</v>
      </c>
      <c r="D54" s="2"/>
      <c r="E54" s="2"/>
      <c r="F54" s="2"/>
      <c r="G54" s="2"/>
      <c r="H54" s="2">
        <f t="shared" si="4"/>
        <v>2375753.25</v>
      </c>
    </row>
    <row r="55" spans="1:8" x14ac:dyDescent="0.25">
      <c r="A55" s="1" t="s">
        <v>15</v>
      </c>
      <c r="B55" s="2">
        <v>1000</v>
      </c>
      <c r="C55" s="2">
        <v>67650</v>
      </c>
      <c r="D55" s="2"/>
      <c r="E55" s="2"/>
      <c r="F55" s="2"/>
      <c r="G55" s="2"/>
      <c r="H55" s="2">
        <f t="shared" si="4"/>
        <v>68650</v>
      </c>
    </row>
    <row r="56" spans="1:8" x14ac:dyDescent="0.25">
      <c r="A56" s="1" t="s">
        <v>16</v>
      </c>
      <c r="B56" s="2">
        <v>1000</v>
      </c>
      <c r="C56" s="2">
        <v>0</v>
      </c>
      <c r="D56" s="2"/>
      <c r="E56" s="2"/>
      <c r="F56" s="2"/>
      <c r="G56" s="2"/>
      <c r="H56" s="2">
        <f t="shared" si="4"/>
        <v>1000</v>
      </c>
    </row>
    <row r="57" spans="1:8" x14ac:dyDescent="0.25">
      <c r="A57" s="1" t="s">
        <v>17</v>
      </c>
      <c r="B57" s="2">
        <v>650000</v>
      </c>
      <c r="C57" s="2">
        <v>0</v>
      </c>
      <c r="D57" s="2"/>
      <c r="E57" s="2"/>
      <c r="F57" s="2"/>
      <c r="G57" s="2"/>
      <c r="H57" s="2">
        <f t="shared" si="4"/>
        <v>650000</v>
      </c>
    </row>
    <row r="58" spans="1:8" x14ac:dyDescent="0.25">
      <c r="A58" s="1" t="s">
        <v>18</v>
      </c>
      <c r="B58" s="2">
        <f>1000+100000</f>
        <v>101000</v>
      </c>
      <c r="C58" s="2">
        <v>56800</v>
      </c>
      <c r="D58" s="2"/>
      <c r="E58" s="2"/>
      <c r="F58" s="2"/>
      <c r="G58" s="2"/>
      <c r="H58" s="2">
        <f t="shared" si="4"/>
        <v>157800</v>
      </c>
    </row>
    <row r="59" spans="1:8" x14ac:dyDescent="0.25">
      <c r="A59" s="17" t="s">
        <v>19</v>
      </c>
      <c r="B59" s="16">
        <f>SUM(B43:B58)</f>
        <v>3453373</v>
      </c>
      <c r="C59" s="16">
        <f t="shared" ref="C59:H59" si="5">SUM(C43:C58)</f>
        <v>2955548.33</v>
      </c>
      <c r="D59" s="16">
        <f t="shared" si="5"/>
        <v>1938738</v>
      </c>
      <c r="E59" s="16">
        <f t="shared" si="5"/>
        <v>0</v>
      </c>
      <c r="F59" s="16">
        <f t="shared" si="5"/>
        <v>0</v>
      </c>
      <c r="G59" s="16">
        <f t="shared" si="5"/>
        <v>0</v>
      </c>
      <c r="H59" s="16">
        <f t="shared" si="5"/>
        <v>8347659.3300000001</v>
      </c>
    </row>
    <row r="61" spans="1:8" x14ac:dyDescent="0.25">
      <c r="A61" s="21" t="s">
        <v>22</v>
      </c>
      <c r="B61" s="21"/>
      <c r="C61" s="21"/>
      <c r="D61" s="21"/>
      <c r="E61" s="21"/>
      <c r="F61" s="21"/>
      <c r="G61" s="21"/>
      <c r="H61" s="21"/>
    </row>
    <row r="62" spans="1:8" x14ac:dyDescent="0.25">
      <c r="A62" s="18" t="s">
        <v>1</v>
      </c>
      <c r="B62" s="19">
        <v>2015</v>
      </c>
      <c r="C62" s="19">
        <v>2016</v>
      </c>
      <c r="D62" s="19">
        <v>2017</v>
      </c>
      <c r="E62" s="19">
        <v>2018</v>
      </c>
      <c r="F62" s="19">
        <v>2019</v>
      </c>
      <c r="G62" s="19">
        <v>2020</v>
      </c>
      <c r="H62" s="19" t="s">
        <v>2</v>
      </c>
    </row>
    <row r="63" spans="1:8" x14ac:dyDescent="0.25">
      <c r="A63" s="1" t="s">
        <v>3</v>
      </c>
      <c r="B63" s="2">
        <v>0</v>
      </c>
      <c r="C63" s="2">
        <v>0</v>
      </c>
      <c r="D63" s="2">
        <v>0</v>
      </c>
      <c r="E63" s="2"/>
      <c r="F63" s="2"/>
      <c r="G63" s="2"/>
      <c r="H63" s="2">
        <f>SUM(B63:G63)</f>
        <v>0</v>
      </c>
    </row>
    <row r="64" spans="1:8" x14ac:dyDescent="0.25">
      <c r="A64" s="1" t="s">
        <v>4</v>
      </c>
      <c r="B64" s="2">
        <v>0</v>
      </c>
      <c r="C64" s="2">
        <v>0</v>
      </c>
      <c r="D64" s="2">
        <v>0</v>
      </c>
      <c r="E64" s="2"/>
      <c r="F64" s="2"/>
      <c r="G64" s="2"/>
      <c r="H64" s="2">
        <f t="shared" ref="H64:H78" si="6">SUM(B64:G64)</f>
        <v>0</v>
      </c>
    </row>
    <row r="65" spans="1:8" x14ac:dyDescent="0.25">
      <c r="A65" s="1" t="s">
        <v>5</v>
      </c>
      <c r="B65" s="8">
        <v>1417795</v>
      </c>
      <c r="C65" s="2">
        <v>0</v>
      </c>
      <c r="D65" s="8">
        <v>2994699</v>
      </c>
      <c r="E65" s="2"/>
      <c r="F65" s="2"/>
      <c r="G65" s="2"/>
      <c r="H65" s="2">
        <f t="shared" si="6"/>
        <v>4412494</v>
      </c>
    </row>
    <row r="66" spans="1:8" x14ac:dyDescent="0.25">
      <c r="A66" s="1" t="s">
        <v>6</v>
      </c>
      <c r="B66" s="2">
        <v>0</v>
      </c>
      <c r="C66" s="2">
        <v>0</v>
      </c>
      <c r="D66" s="2"/>
      <c r="E66" s="2"/>
      <c r="F66" s="2"/>
      <c r="G66" s="2"/>
      <c r="H66" s="2">
        <f t="shared" si="6"/>
        <v>0</v>
      </c>
    </row>
    <row r="67" spans="1:8" x14ac:dyDescent="0.25">
      <c r="A67" s="1" t="s">
        <v>7</v>
      </c>
      <c r="B67" s="2">
        <v>0</v>
      </c>
      <c r="C67" s="8">
        <v>1673186</v>
      </c>
      <c r="D67" s="2"/>
      <c r="E67" s="2"/>
      <c r="F67" s="2"/>
      <c r="G67" s="2"/>
      <c r="H67" s="2">
        <f t="shared" si="6"/>
        <v>1673186</v>
      </c>
    </row>
    <row r="68" spans="1:8" x14ac:dyDescent="0.25">
      <c r="A68" s="1" t="s">
        <v>8</v>
      </c>
      <c r="B68" s="10">
        <v>332041</v>
      </c>
      <c r="C68" s="2">
        <v>0</v>
      </c>
      <c r="D68" s="2"/>
      <c r="E68" s="2"/>
      <c r="F68" s="2"/>
      <c r="G68" s="2"/>
      <c r="H68" s="2">
        <f t="shared" si="6"/>
        <v>332041</v>
      </c>
    </row>
    <row r="69" spans="1:8" x14ac:dyDescent="0.25">
      <c r="A69" s="1" t="s">
        <v>9</v>
      </c>
      <c r="B69" s="12">
        <v>20000</v>
      </c>
      <c r="C69" s="2">
        <v>0</v>
      </c>
      <c r="D69" s="2"/>
      <c r="E69" s="2"/>
      <c r="F69" s="2"/>
      <c r="G69" s="2"/>
      <c r="H69" s="2">
        <f t="shared" si="6"/>
        <v>20000</v>
      </c>
    </row>
    <row r="70" spans="1:8" x14ac:dyDescent="0.25">
      <c r="A70" s="1" t="s">
        <v>10</v>
      </c>
      <c r="B70" s="10">
        <v>967309</v>
      </c>
      <c r="C70" s="2">
        <v>0</v>
      </c>
      <c r="D70" s="2"/>
      <c r="E70" s="2"/>
      <c r="F70" s="2"/>
      <c r="G70" s="2"/>
      <c r="H70" s="2">
        <f t="shared" si="6"/>
        <v>967309</v>
      </c>
    </row>
    <row r="71" spans="1:8" x14ac:dyDescent="0.25">
      <c r="A71" s="1" t="s">
        <v>11</v>
      </c>
      <c r="B71" s="2">
        <v>0</v>
      </c>
      <c r="C71" s="2">
        <v>0</v>
      </c>
      <c r="D71" s="2"/>
      <c r="E71" s="2"/>
      <c r="F71" s="2"/>
      <c r="G71" s="2"/>
      <c r="H71" s="2">
        <f t="shared" si="6"/>
        <v>0</v>
      </c>
    </row>
    <row r="72" spans="1:8" x14ac:dyDescent="0.25">
      <c r="A72" s="1" t="s">
        <v>12</v>
      </c>
      <c r="B72" s="2">
        <v>0</v>
      </c>
      <c r="C72" s="2">
        <v>0</v>
      </c>
      <c r="D72" s="2"/>
      <c r="E72" s="2"/>
      <c r="F72" s="2"/>
      <c r="G72" s="2"/>
      <c r="H72" s="2">
        <f t="shared" si="6"/>
        <v>0</v>
      </c>
    </row>
    <row r="73" spans="1:8" x14ac:dyDescent="0.25">
      <c r="A73" s="1" t="s">
        <v>13</v>
      </c>
      <c r="B73" s="2">
        <v>0</v>
      </c>
      <c r="C73" s="2">
        <v>0</v>
      </c>
      <c r="D73" s="2"/>
      <c r="E73" s="2"/>
      <c r="F73" s="2"/>
      <c r="G73" s="2"/>
      <c r="H73" s="2">
        <f t="shared" si="6"/>
        <v>0</v>
      </c>
    </row>
    <row r="74" spans="1:8" x14ac:dyDescent="0.25">
      <c r="A74" s="1" t="s">
        <v>14</v>
      </c>
      <c r="B74" s="8">
        <v>2120899</v>
      </c>
      <c r="C74" s="8">
        <v>944015</v>
      </c>
      <c r="D74" s="2"/>
      <c r="E74" s="2"/>
      <c r="F74" s="2"/>
      <c r="G74" s="2"/>
      <c r="H74" s="2">
        <f t="shared" si="6"/>
        <v>3064914</v>
      </c>
    </row>
    <row r="75" spans="1:8" x14ac:dyDescent="0.25">
      <c r="A75" s="1" t="s">
        <v>15</v>
      </c>
      <c r="B75" s="2">
        <v>0</v>
      </c>
      <c r="C75" s="2">
        <v>0</v>
      </c>
      <c r="D75" s="2"/>
      <c r="E75" s="2"/>
      <c r="F75" s="2"/>
      <c r="G75" s="2"/>
      <c r="H75" s="2">
        <f t="shared" si="6"/>
        <v>0</v>
      </c>
    </row>
    <row r="76" spans="1:8" x14ac:dyDescent="0.25">
      <c r="A76" s="1" t="s">
        <v>16</v>
      </c>
      <c r="B76" s="2">
        <v>0</v>
      </c>
      <c r="C76" s="10">
        <f>159421+129648</f>
        <v>289069</v>
      </c>
      <c r="D76" s="2"/>
      <c r="E76" s="2"/>
      <c r="F76" s="2"/>
      <c r="G76" s="2"/>
      <c r="H76" s="2">
        <f t="shared" si="6"/>
        <v>289069</v>
      </c>
    </row>
    <row r="77" spans="1:8" x14ac:dyDescent="0.25">
      <c r="A77" s="1" t="s">
        <v>17</v>
      </c>
      <c r="B77" s="2">
        <v>0</v>
      </c>
      <c r="C77" s="2">
        <v>0</v>
      </c>
      <c r="D77" s="2"/>
      <c r="E77" s="2"/>
      <c r="F77" s="2"/>
      <c r="G77" s="2"/>
      <c r="H77" s="2">
        <f t="shared" si="6"/>
        <v>0</v>
      </c>
    </row>
    <row r="78" spans="1:8" x14ac:dyDescent="0.25">
      <c r="A78" s="1" t="s">
        <v>18</v>
      </c>
      <c r="B78" s="2">
        <v>0</v>
      </c>
      <c r="C78" s="2">
        <v>0</v>
      </c>
      <c r="D78" s="2"/>
      <c r="E78" s="2"/>
      <c r="F78" s="2"/>
      <c r="G78" s="2"/>
      <c r="H78" s="2">
        <f t="shared" si="6"/>
        <v>0</v>
      </c>
    </row>
    <row r="79" spans="1:8" x14ac:dyDescent="0.25">
      <c r="A79" s="15" t="s">
        <v>19</v>
      </c>
      <c r="B79" s="16">
        <f>SUM(B63:B78)</f>
        <v>4858044</v>
      </c>
      <c r="C79" s="16">
        <f t="shared" ref="C79:H79" si="7">SUM(C63:C78)</f>
        <v>2906270</v>
      </c>
      <c r="D79" s="16">
        <f t="shared" si="7"/>
        <v>2994699</v>
      </c>
      <c r="E79" s="16">
        <f t="shared" si="7"/>
        <v>0</v>
      </c>
      <c r="F79" s="16">
        <f t="shared" si="7"/>
        <v>0</v>
      </c>
      <c r="G79" s="16">
        <f t="shared" si="7"/>
        <v>0</v>
      </c>
      <c r="H79" s="16">
        <f t="shared" si="7"/>
        <v>10759013</v>
      </c>
    </row>
    <row r="80" spans="1:8" ht="20.399999999999999" x14ac:dyDescent="0.25">
      <c r="A80" s="4"/>
      <c r="B80" s="4"/>
      <c r="C80" s="6" t="s">
        <v>25</v>
      </c>
      <c r="D80" s="7" t="s">
        <v>24</v>
      </c>
      <c r="E80" s="9" t="s">
        <v>26</v>
      </c>
      <c r="F80" s="11" t="s">
        <v>27</v>
      </c>
      <c r="G80" s="4"/>
      <c r="H80" s="5"/>
    </row>
    <row r="82" spans="1:8" x14ac:dyDescent="0.25">
      <c r="A82" s="21" t="s">
        <v>23</v>
      </c>
      <c r="B82" s="21"/>
      <c r="C82" s="21"/>
      <c r="D82" s="21"/>
      <c r="E82" s="21"/>
      <c r="F82" s="21"/>
      <c r="G82" s="21"/>
      <c r="H82" s="21"/>
    </row>
    <row r="83" spans="1:8" x14ac:dyDescent="0.25">
      <c r="A83" s="18" t="s">
        <v>1</v>
      </c>
      <c r="B83" s="19">
        <v>2015</v>
      </c>
      <c r="C83" s="19">
        <v>2016</v>
      </c>
      <c r="D83" s="19">
        <v>2017</v>
      </c>
      <c r="E83" s="19">
        <v>2018</v>
      </c>
      <c r="F83" s="19">
        <v>2019</v>
      </c>
      <c r="G83" s="19">
        <v>2020</v>
      </c>
      <c r="H83" s="19" t="s">
        <v>2</v>
      </c>
    </row>
    <row r="84" spans="1:8" x14ac:dyDescent="0.25">
      <c r="A84" s="1" t="s">
        <v>3</v>
      </c>
      <c r="B84" s="2">
        <f>SUM(B3,B43,B63)</f>
        <v>775863.59</v>
      </c>
      <c r="C84" s="2">
        <f t="shared" ref="C84:G84" si="8">SUM(C3,C43,C63)</f>
        <v>1329259.54</v>
      </c>
      <c r="D84" s="2">
        <f t="shared" si="8"/>
        <v>841696</v>
      </c>
      <c r="E84" s="2">
        <f t="shared" si="8"/>
        <v>0</v>
      </c>
      <c r="F84" s="2">
        <f t="shared" si="8"/>
        <v>0</v>
      </c>
      <c r="G84" s="2">
        <f t="shared" si="8"/>
        <v>0</v>
      </c>
      <c r="H84" s="2">
        <f>SUM(B84:G84)</f>
        <v>2946819.13</v>
      </c>
    </row>
    <row r="85" spans="1:8" x14ac:dyDescent="0.25">
      <c r="A85" s="1" t="s">
        <v>4</v>
      </c>
      <c r="B85" s="2">
        <f t="shared" ref="B85:G99" si="9">SUM(B4,B44,B64)</f>
        <v>710903.15</v>
      </c>
      <c r="C85" s="2">
        <f t="shared" si="9"/>
        <v>1442971.82</v>
      </c>
      <c r="D85" s="2">
        <f t="shared" si="9"/>
        <v>727632.8</v>
      </c>
      <c r="E85" s="2">
        <f t="shared" si="9"/>
        <v>0</v>
      </c>
      <c r="F85" s="2">
        <f t="shared" si="9"/>
        <v>0</v>
      </c>
      <c r="G85" s="2">
        <f t="shared" si="9"/>
        <v>0</v>
      </c>
      <c r="H85" s="2">
        <f t="shared" ref="H85:H99" si="10">SUM(B85:G85)</f>
        <v>2881507.7700000005</v>
      </c>
    </row>
    <row r="86" spans="1:8" x14ac:dyDescent="0.25">
      <c r="A86" s="1" t="s">
        <v>5</v>
      </c>
      <c r="B86" s="2">
        <f t="shared" si="9"/>
        <v>3990940.9699999997</v>
      </c>
      <c r="C86" s="2">
        <f t="shared" si="9"/>
        <v>2140227.79</v>
      </c>
      <c r="D86" s="2">
        <f t="shared" si="9"/>
        <v>8821596.1799999997</v>
      </c>
      <c r="E86" s="2">
        <f t="shared" si="9"/>
        <v>0</v>
      </c>
      <c r="F86" s="2">
        <f t="shared" si="9"/>
        <v>0</v>
      </c>
      <c r="G86" s="2">
        <f t="shared" si="9"/>
        <v>0</v>
      </c>
      <c r="H86" s="2">
        <f t="shared" si="10"/>
        <v>14952764.939999999</v>
      </c>
    </row>
    <row r="87" spans="1:8" x14ac:dyDescent="0.25">
      <c r="A87" s="1" t="s">
        <v>6</v>
      </c>
      <c r="B87" s="2">
        <f t="shared" si="9"/>
        <v>0</v>
      </c>
      <c r="C87" s="2">
        <f t="shared" si="9"/>
        <v>552068.31000000006</v>
      </c>
      <c r="D87" s="2">
        <f t="shared" si="9"/>
        <v>0</v>
      </c>
      <c r="E87" s="2">
        <f t="shared" si="9"/>
        <v>0</v>
      </c>
      <c r="F87" s="2">
        <f t="shared" si="9"/>
        <v>0</v>
      </c>
      <c r="G87" s="2">
        <f t="shared" si="9"/>
        <v>0</v>
      </c>
      <c r="H87" s="2">
        <f t="shared" si="10"/>
        <v>552068.31000000006</v>
      </c>
    </row>
    <row r="88" spans="1:8" x14ac:dyDescent="0.25">
      <c r="A88" s="1" t="s">
        <v>7</v>
      </c>
      <c r="B88" s="2">
        <f t="shared" si="9"/>
        <v>1051786.6100000001</v>
      </c>
      <c r="C88" s="2">
        <f t="shared" si="9"/>
        <v>5277380.4800000004</v>
      </c>
      <c r="D88" s="2">
        <f t="shared" si="9"/>
        <v>0</v>
      </c>
      <c r="E88" s="2">
        <f t="shared" si="9"/>
        <v>0</v>
      </c>
      <c r="F88" s="2">
        <f t="shared" si="9"/>
        <v>0</v>
      </c>
      <c r="G88" s="2">
        <f t="shared" si="9"/>
        <v>0</v>
      </c>
      <c r="H88" s="2">
        <f t="shared" si="10"/>
        <v>6329167.0900000008</v>
      </c>
    </row>
    <row r="89" spans="1:8" x14ac:dyDescent="0.25">
      <c r="A89" s="1" t="s">
        <v>8</v>
      </c>
      <c r="B89" s="2">
        <f t="shared" si="9"/>
        <v>2224760</v>
      </c>
      <c r="C89" s="2">
        <f t="shared" si="9"/>
        <v>953841.49</v>
      </c>
      <c r="D89" s="2">
        <f t="shared" si="9"/>
        <v>0</v>
      </c>
      <c r="E89" s="2">
        <f t="shared" si="9"/>
        <v>0</v>
      </c>
      <c r="F89" s="2">
        <f t="shared" si="9"/>
        <v>0</v>
      </c>
      <c r="G89" s="2">
        <f t="shared" si="9"/>
        <v>0</v>
      </c>
      <c r="H89" s="2">
        <f t="shared" si="10"/>
        <v>3178601.49</v>
      </c>
    </row>
    <row r="90" spans="1:8" x14ac:dyDescent="0.25">
      <c r="A90" s="1" t="s">
        <v>9</v>
      </c>
      <c r="B90" s="2">
        <f t="shared" si="9"/>
        <v>924813.88</v>
      </c>
      <c r="C90" s="2">
        <f t="shared" si="9"/>
        <v>1841230</v>
      </c>
      <c r="D90" s="2">
        <f t="shared" si="9"/>
        <v>0</v>
      </c>
      <c r="E90" s="2">
        <f t="shared" si="9"/>
        <v>0</v>
      </c>
      <c r="F90" s="2">
        <f t="shared" si="9"/>
        <v>0</v>
      </c>
      <c r="G90" s="2">
        <f t="shared" si="9"/>
        <v>0</v>
      </c>
      <c r="H90" s="2">
        <f t="shared" si="10"/>
        <v>2766043.88</v>
      </c>
    </row>
    <row r="91" spans="1:8" x14ac:dyDescent="0.25">
      <c r="A91" s="1" t="s">
        <v>10</v>
      </c>
      <c r="B91" s="2">
        <f t="shared" si="9"/>
        <v>2287085.37</v>
      </c>
      <c r="C91" s="2">
        <f t="shared" si="9"/>
        <v>30750</v>
      </c>
      <c r="D91" s="2">
        <f t="shared" si="9"/>
        <v>0</v>
      </c>
      <c r="E91" s="2">
        <f t="shared" si="9"/>
        <v>0</v>
      </c>
      <c r="F91" s="2">
        <f t="shared" si="9"/>
        <v>0</v>
      </c>
      <c r="G91" s="2">
        <f t="shared" si="9"/>
        <v>0</v>
      </c>
      <c r="H91" s="2">
        <f t="shared" si="10"/>
        <v>2317835.37</v>
      </c>
    </row>
    <row r="92" spans="1:8" x14ac:dyDescent="0.25">
      <c r="A92" s="1" t="s">
        <v>11</v>
      </c>
      <c r="B92" s="2">
        <f t="shared" si="9"/>
        <v>869834.18</v>
      </c>
      <c r="C92" s="2">
        <f t="shared" si="9"/>
        <v>23071.360000000001</v>
      </c>
      <c r="D92" s="2">
        <f t="shared" si="9"/>
        <v>0</v>
      </c>
      <c r="E92" s="2">
        <f t="shared" si="9"/>
        <v>0</v>
      </c>
      <c r="F92" s="2">
        <f t="shared" si="9"/>
        <v>0</v>
      </c>
      <c r="G92" s="2">
        <f t="shared" si="9"/>
        <v>0</v>
      </c>
      <c r="H92" s="2">
        <f t="shared" si="10"/>
        <v>892905.54</v>
      </c>
    </row>
    <row r="93" spans="1:8" x14ac:dyDescent="0.25">
      <c r="A93" s="1" t="s">
        <v>12</v>
      </c>
      <c r="B93" s="2">
        <f t="shared" si="9"/>
        <v>1032228.23</v>
      </c>
      <c r="C93" s="2">
        <f t="shared" si="9"/>
        <v>1157324.1299999999</v>
      </c>
      <c r="D93" s="2">
        <f t="shared" si="9"/>
        <v>0</v>
      </c>
      <c r="E93" s="2">
        <f t="shared" si="9"/>
        <v>0</v>
      </c>
      <c r="F93" s="2">
        <f t="shared" si="9"/>
        <v>0</v>
      </c>
      <c r="G93" s="2">
        <f t="shared" si="9"/>
        <v>0</v>
      </c>
      <c r="H93" s="2">
        <f t="shared" si="10"/>
        <v>2189552.36</v>
      </c>
    </row>
    <row r="94" spans="1:8" x14ac:dyDescent="0.25">
      <c r="A94" s="1" t="s">
        <v>13</v>
      </c>
      <c r="B94" s="2">
        <f t="shared" si="9"/>
        <v>6088.5</v>
      </c>
      <c r="C94" s="2">
        <f t="shared" si="9"/>
        <v>0</v>
      </c>
      <c r="D94" s="2">
        <f t="shared" si="9"/>
        <v>0</v>
      </c>
      <c r="E94" s="2">
        <f t="shared" si="9"/>
        <v>0</v>
      </c>
      <c r="F94" s="2">
        <f t="shared" si="9"/>
        <v>0</v>
      </c>
      <c r="G94" s="2">
        <f t="shared" si="9"/>
        <v>0</v>
      </c>
      <c r="H94" s="2">
        <f t="shared" si="10"/>
        <v>6088.5</v>
      </c>
    </row>
    <row r="95" spans="1:8" x14ac:dyDescent="0.25">
      <c r="A95" s="1" t="s">
        <v>14</v>
      </c>
      <c r="B95" s="2">
        <f t="shared" si="9"/>
        <v>5400843.6299999999</v>
      </c>
      <c r="C95" s="2">
        <f t="shared" si="9"/>
        <v>3771455.98</v>
      </c>
      <c r="D95" s="2">
        <f t="shared" si="9"/>
        <v>0</v>
      </c>
      <c r="E95" s="2">
        <f t="shared" si="9"/>
        <v>0</v>
      </c>
      <c r="F95" s="2">
        <f t="shared" si="9"/>
        <v>0</v>
      </c>
      <c r="G95" s="2">
        <f t="shared" si="9"/>
        <v>0</v>
      </c>
      <c r="H95" s="2">
        <f t="shared" si="10"/>
        <v>9172299.6099999994</v>
      </c>
    </row>
    <row r="96" spans="1:8" x14ac:dyDescent="0.25">
      <c r="A96" s="1" t="s">
        <v>15</v>
      </c>
      <c r="B96" s="2">
        <f t="shared" si="9"/>
        <v>358863.46</v>
      </c>
      <c r="C96" s="2">
        <f t="shared" si="9"/>
        <v>67650</v>
      </c>
      <c r="D96" s="2">
        <f t="shared" si="9"/>
        <v>0</v>
      </c>
      <c r="E96" s="2">
        <f t="shared" si="9"/>
        <v>0</v>
      </c>
      <c r="F96" s="2">
        <f t="shared" si="9"/>
        <v>0</v>
      </c>
      <c r="G96" s="2">
        <f t="shared" si="9"/>
        <v>0</v>
      </c>
      <c r="H96" s="2">
        <f t="shared" si="10"/>
        <v>426513.46</v>
      </c>
    </row>
    <row r="97" spans="1:8" x14ac:dyDescent="0.25">
      <c r="A97" s="1" t="s">
        <v>16</v>
      </c>
      <c r="B97" s="2">
        <f t="shared" si="9"/>
        <v>1000</v>
      </c>
      <c r="C97" s="2">
        <f t="shared" si="9"/>
        <v>1041893</v>
      </c>
      <c r="D97" s="2">
        <f t="shared" si="9"/>
        <v>0</v>
      </c>
      <c r="E97" s="2">
        <f t="shared" si="9"/>
        <v>0</v>
      </c>
      <c r="F97" s="2">
        <f t="shared" si="9"/>
        <v>0</v>
      </c>
      <c r="G97" s="2">
        <f t="shared" si="9"/>
        <v>0</v>
      </c>
      <c r="H97" s="2">
        <f t="shared" si="10"/>
        <v>1042893</v>
      </c>
    </row>
    <row r="98" spans="1:8" x14ac:dyDescent="0.25">
      <c r="A98" s="1" t="s">
        <v>17</v>
      </c>
      <c r="B98" s="2">
        <f t="shared" si="9"/>
        <v>2386423.4699999997</v>
      </c>
      <c r="C98" s="2">
        <f t="shared" si="9"/>
        <v>5408896.75</v>
      </c>
      <c r="D98" s="2">
        <f t="shared" si="9"/>
        <v>0</v>
      </c>
      <c r="E98" s="2">
        <f t="shared" si="9"/>
        <v>0</v>
      </c>
      <c r="F98" s="2">
        <f t="shared" si="9"/>
        <v>0</v>
      </c>
      <c r="G98" s="2">
        <f t="shared" si="9"/>
        <v>0</v>
      </c>
      <c r="H98" s="2">
        <f t="shared" si="10"/>
        <v>7795320.2199999997</v>
      </c>
    </row>
    <row r="99" spans="1:8" x14ac:dyDescent="0.25">
      <c r="A99" s="1" t="s">
        <v>18</v>
      </c>
      <c r="B99" s="2">
        <f t="shared" si="9"/>
        <v>501205.06</v>
      </c>
      <c r="C99" s="2">
        <f t="shared" si="9"/>
        <v>387716.75</v>
      </c>
      <c r="D99" s="2">
        <f t="shared" si="9"/>
        <v>0</v>
      </c>
      <c r="E99" s="2">
        <f t="shared" si="9"/>
        <v>0</v>
      </c>
      <c r="F99" s="2">
        <f t="shared" si="9"/>
        <v>0</v>
      </c>
      <c r="G99" s="2">
        <f t="shared" si="9"/>
        <v>0</v>
      </c>
      <c r="H99" s="2">
        <f t="shared" si="10"/>
        <v>888921.81</v>
      </c>
    </row>
    <row r="100" spans="1:8" x14ac:dyDescent="0.25">
      <c r="A100" s="17" t="s">
        <v>19</v>
      </c>
      <c r="B100" s="16">
        <f>SUM(B84:B99)</f>
        <v>22522640.099999998</v>
      </c>
      <c r="C100" s="16">
        <f t="shared" ref="C100:H100" si="11">SUM(C84:C99)</f>
        <v>25425737.400000002</v>
      </c>
      <c r="D100" s="16">
        <f t="shared" si="11"/>
        <v>10390924.98</v>
      </c>
      <c r="E100" s="16">
        <f t="shared" si="11"/>
        <v>0</v>
      </c>
      <c r="F100" s="16">
        <f t="shared" si="11"/>
        <v>0</v>
      </c>
      <c r="G100" s="16">
        <f t="shared" si="11"/>
        <v>0</v>
      </c>
      <c r="H100" s="16">
        <f t="shared" si="11"/>
        <v>58339302.479999997</v>
      </c>
    </row>
  </sheetData>
  <mergeCells count="5">
    <mergeCell ref="A61:H61"/>
    <mergeCell ref="A82:H82"/>
    <mergeCell ref="A21:H21"/>
    <mergeCell ref="A41:H41"/>
    <mergeCell ref="A1:H1"/>
  </mergeCells>
  <pageMargins left="0.7" right="0.7" top="0.75" bottom="0.75" header="0.3" footer="0.3"/>
  <pageSetup paperSize="9" scale="93" fitToHeight="0" orientation="portrait" r:id="rId1"/>
  <rowBreaks count="1" manualBreakCount="1">
    <brk id="59" max="16383" man="1"/>
  </rowBreaks>
  <ignoredErrors>
    <ignoredError sqref="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Fertsch</dc:creator>
  <cp:lastModifiedBy>Katarzyna Fertsch</cp:lastModifiedBy>
  <cp:lastPrinted>2021-05-19T11:47:39Z</cp:lastPrinted>
  <dcterms:created xsi:type="dcterms:W3CDTF">2015-06-05T18:19:34Z</dcterms:created>
  <dcterms:modified xsi:type="dcterms:W3CDTF">2021-06-24T10:12:33Z</dcterms:modified>
</cp:coreProperties>
</file>